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1"/>
  <workbookPr defaultThemeVersion="166925"/>
  <mc:AlternateContent xmlns:mc="http://schemas.openxmlformats.org/markup-compatibility/2006">
    <mc:Choice Requires="x15">
      <x15ac:absPath xmlns:x15ac="http://schemas.microsoft.com/office/spreadsheetml/2010/11/ac" url="/Users/nineluijendijk/NIOOzoo/data_raw/"/>
    </mc:Choice>
  </mc:AlternateContent>
  <xr:revisionPtr revIDLastSave="0" documentId="13_ncr:1_{5BB5ADDA-9C89-5642-8811-B987DEB9B620}" xr6:coauthVersionLast="47" xr6:coauthVersionMax="47" xr10:uidLastSave="{00000000-0000-0000-0000-000000000000}"/>
  <bookViews>
    <workbookView xWindow="0" yWindow="460" windowWidth="25600" windowHeight="14740" xr2:uid="{0BBA00DB-E174-7544-B9C3-B8D0BD2C0719}"/>
  </bookViews>
  <sheets>
    <sheet name="Metingen" sheetId="1" r:id="rId1"/>
    <sheet name="Meta" sheetId="2"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55" i="1" l="1"/>
  <c r="E56" i="1"/>
  <c r="E55" i="1"/>
  <c r="E54" i="1"/>
  <c r="E53" i="1"/>
  <c r="E52" i="1"/>
  <c r="E51" i="1"/>
  <c r="E50" i="1"/>
  <c r="E49" i="1"/>
  <c r="K6" i="1"/>
  <c r="D5" i="1"/>
  <c r="F5" i="1"/>
  <c r="E45" i="1"/>
  <c r="E44" i="1"/>
  <c r="E43" i="1"/>
  <c r="E42" i="1"/>
  <c r="E41" i="1"/>
  <c r="E40" i="1"/>
  <c r="E39" i="1"/>
  <c r="E38" i="1"/>
  <c r="E28" i="1"/>
  <c r="E29" i="1"/>
  <c r="E30" i="1"/>
  <c r="E31" i="1"/>
  <c r="E32" i="1"/>
  <c r="E33" i="1"/>
  <c r="E34" i="1"/>
  <c r="E27" i="1"/>
  <c r="D56" i="1"/>
  <c r="F56" i="1" s="1"/>
  <c r="D54" i="1"/>
  <c r="D53" i="1"/>
  <c r="D52" i="1"/>
  <c r="D51" i="1"/>
  <c r="D50" i="1"/>
  <c r="F50" i="1" s="1"/>
  <c r="D49" i="1"/>
  <c r="F49" i="1" s="1"/>
  <c r="D45" i="1"/>
  <c r="F45" i="1" s="1"/>
  <c r="D44" i="1"/>
  <c r="F44" i="1" s="1"/>
  <c r="D43" i="1"/>
  <c r="F43" i="1" s="1"/>
  <c r="D42" i="1"/>
  <c r="F42" i="1" s="1"/>
  <c r="D41" i="1"/>
  <c r="F41" i="1" s="1"/>
  <c r="D40" i="1"/>
  <c r="D39" i="1"/>
  <c r="F39" i="1" s="1"/>
  <c r="D38" i="1"/>
  <c r="D34" i="1"/>
  <c r="F34" i="1" s="1"/>
  <c r="D33" i="1"/>
  <c r="F33" i="1" s="1"/>
  <c r="D32" i="1"/>
  <c r="F32" i="1" s="1"/>
  <c r="D31" i="1"/>
  <c r="F31" i="1" s="1"/>
  <c r="D30" i="1"/>
  <c r="F30" i="1" s="1"/>
  <c r="D29" i="1"/>
  <c r="D28" i="1"/>
  <c r="F28" i="1" s="1"/>
  <c r="D27" i="1"/>
  <c r="E17" i="1"/>
  <c r="E18" i="1"/>
  <c r="E19" i="1"/>
  <c r="E20" i="1"/>
  <c r="E21" i="1"/>
  <c r="E22" i="1"/>
  <c r="E23" i="1"/>
  <c r="E16" i="1"/>
  <c r="D23" i="1"/>
  <c r="F23" i="1" s="1"/>
  <c r="D22" i="1"/>
  <c r="F22" i="1" s="1"/>
  <c r="D21" i="1"/>
  <c r="F21" i="1" s="1"/>
  <c r="D20" i="1"/>
  <c r="F20" i="1" s="1"/>
  <c r="D19" i="1"/>
  <c r="F19" i="1" s="1"/>
  <c r="D18" i="1"/>
  <c r="F18" i="1" s="1"/>
  <c r="D17" i="1"/>
  <c r="F17" i="1" s="1"/>
  <c r="D16" i="1"/>
  <c r="F16" i="1" s="1"/>
  <c r="K7" i="1" s="1"/>
  <c r="E6" i="1"/>
  <c r="E7" i="1"/>
  <c r="E8" i="1"/>
  <c r="E9" i="1"/>
  <c r="E10" i="1"/>
  <c r="E11" i="1"/>
  <c r="E12" i="1"/>
  <c r="E5" i="1"/>
  <c r="D6" i="1"/>
  <c r="F6" i="1" s="1"/>
  <c r="D7" i="1"/>
  <c r="F7" i="1" s="1"/>
  <c r="D8" i="1"/>
  <c r="F8" i="1" s="1"/>
  <c r="D9" i="1"/>
  <c r="F9" i="1" s="1"/>
  <c r="D10" i="1"/>
  <c r="F10" i="1" s="1"/>
  <c r="D11" i="1"/>
  <c r="F11" i="1" s="1"/>
  <c r="D12" i="1"/>
  <c r="F12" i="1" s="1"/>
  <c r="F55" i="1" l="1"/>
  <c r="F54" i="1"/>
  <c r="F53" i="1"/>
  <c r="F52" i="1"/>
  <c r="F51" i="1"/>
  <c r="F40" i="1"/>
  <c r="F38" i="1"/>
  <c r="K9" i="1" s="1"/>
  <c r="F29" i="1"/>
  <c r="F27" i="1"/>
  <c r="K8" i="1" s="1"/>
  <c r="K10" i="1" l="1"/>
</calcChain>
</file>

<file path=xl/sharedStrings.xml><?xml version="1.0" encoding="utf-8"?>
<sst xmlns="http://schemas.openxmlformats.org/spreadsheetml/2006/main" count="85" uniqueCount="29">
  <si>
    <t>Kalibratie flow-through machine</t>
  </si>
  <si>
    <t>900 RPM</t>
  </si>
  <si>
    <t>Bekerglas</t>
  </si>
  <si>
    <t>A</t>
  </si>
  <si>
    <t>B</t>
  </si>
  <si>
    <t>C</t>
  </si>
  <si>
    <t>D</t>
  </si>
  <si>
    <t>E</t>
  </si>
  <si>
    <t>F</t>
  </si>
  <si>
    <t>G</t>
  </si>
  <si>
    <t>H</t>
  </si>
  <si>
    <t>Gewicht voor (g)</t>
  </si>
  <si>
    <t>Gewicht na (g)</t>
  </si>
  <si>
    <t>Tijd (s)</t>
  </si>
  <si>
    <t>Verschil</t>
  </si>
  <si>
    <t>700 RPM</t>
  </si>
  <si>
    <t>Snelheid (ml/min)</t>
  </si>
  <si>
    <t>500 RPM</t>
  </si>
  <si>
    <t>300 RPM</t>
  </si>
  <si>
    <t>100 RPM</t>
  </si>
  <si>
    <t>Het kalibreren was begonnen met de pomp op 900RPM. Toen de pomp werd aangezet was het meteen te zien dat niet elk bekerglas tegelijkertijd water ontving, het water liep sneller door sommige slangen dan door andere.</t>
  </si>
  <si>
    <t>Bij volgende metingen waren de slangen al gevuld met water voordat de pomp werd aangezet.</t>
  </si>
  <si>
    <t>Voor elke meting is dezelfde slang in hetzelfde bekerglas gegaan.</t>
  </si>
  <si>
    <t>Gemiddelde snelheid</t>
  </si>
  <si>
    <t>RPM</t>
  </si>
  <si>
    <t>De verschillen tussen verschillende bekerglazen is erg hoog, de verwachting is dat ze allemaal gelijk zouden zijn.</t>
  </si>
  <si>
    <t>Foto rechts voor het geval dat de specifieke klem een verschil maakt.</t>
  </si>
  <si>
    <t>=D5/(E5/60)</t>
  </si>
  <si>
    <t>=C5-B5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</si>
</sst>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00000000"/>
  </numFmts>
  <fonts count="2" x14ac:knownFonts="1">
    <font>
      <sz val="12"/>
      <color theme="1"/>
      <name val="Calibri"/>
      <family val="2"/>
      <scheme val="minor"/>
    </font>
    <font>
      <sz val="12"/>
      <color rgb="FF00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64" fontId="0" fillId="0" borderId="0" xfId="0" applyNumberFormat="1"/>
    <xf numFmtId="0" fontId="1" fillId="0" borderId="0" xfId="0" applyFont="1"/>
    <xf numFmtId="164" fontId="1" fillId="0" borderId="0" xfId="0" applyNumberFormat="1" applyFont="1"/>
    <xf numFmtId="0" fontId="0" fillId="0" borderId="0" xfId="0" quotePrefix="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L"/>
        </a:p>
      </c:txPr>
    </c:title>
    <c:autoTitleDeleted val="0"/>
    <c:plotArea>
      <c:layout/>
      <c:scatterChart>
        <c:scatterStyle val="lineMarker"/>
        <c:varyColors val="0"/>
        <c:ser>
          <c:idx val="0"/>
          <c:order val="0"/>
          <c:tx>
            <c:v>Kalibratie</c:v>
          </c:tx>
          <c:spPr>
            <a:ln w="2540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1"/>
            <c:dispEq val="1"/>
            <c:trendlineLbl>
              <c:layout>
                <c:manualLayout>
                  <c:x val="0.12050437445319336"/>
                  <c:y val="-0.17171296296296296"/>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trendlineLbl>
          </c:trendline>
          <c:xVal>
            <c:numRef>
              <c:f>Metingen!$J$6:$J$10</c:f>
              <c:numCache>
                <c:formatCode>General</c:formatCode>
                <c:ptCount val="5"/>
                <c:pt idx="0">
                  <c:v>900</c:v>
                </c:pt>
                <c:pt idx="1">
                  <c:v>700</c:v>
                </c:pt>
                <c:pt idx="2">
                  <c:v>500</c:v>
                </c:pt>
                <c:pt idx="3">
                  <c:v>300</c:v>
                </c:pt>
                <c:pt idx="4">
                  <c:v>100</c:v>
                </c:pt>
              </c:numCache>
            </c:numRef>
          </c:xVal>
          <c:yVal>
            <c:numRef>
              <c:f>Metingen!$K$6:$K$10</c:f>
              <c:numCache>
                <c:formatCode>General</c:formatCode>
                <c:ptCount val="5"/>
                <c:pt idx="0">
                  <c:v>6.601565217391304</c:v>
                </c:pt>
                <c:pt idx="1">
                  <c:v>5.2402197070572578</c:v>
                </c:pt>
                <c:pt idx="2">
                  <c:v>3.7159784810126584</c:v>
                </c:pt>
                <c:pt idx="3">
                  <c:v>2.3129939516129028</c:v>
                </c:pt>
                <c:pt idx="4">
                  <c:v>0.76853629032258064</c:v>
                </c:pt>
              </c:numCache>
            </c:numRef>
          </c:yVal>
          <c:smooth val="0"/>
          <c:extLst>
            <c:ext xmlns:c16="http://schemas.microsoft.com/office/drawing/2014/chart" uri="{C3380CC4-5D6E-409C-BE32-E72D297353CC}">
              <c16:uniqueId val="{00000000-549F-FE49-B76D-B59A64A26F8E}"/>
            </c:ext>
          </c:extLst>
        </c:ser>
        <c:dLbls>
          <c:showLegendKey val="0"/>
          <c:showVal val="0"/>
          <c:showCatName val="0"/>
          <c:showSerName val="0"/>
          <c:showPercent val="0"/>
          <c:showBubbleSize val="0"/>
        </c:dLbls>
        <c:axId val="774246736"/>
        <c:axId val="774248384"/>
      </c:scatterChart>
      <c:valAx>
        <c:axId val="774246736"/>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RPM</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NL"/>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774248384"/>
        <c:crosses val="autoZero"/>
        <c:crossBetween val="midCat"/>
      </c:valAx>
      <c:valAx>
        <c:axId val="7742483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Snelheid in</a:t>
                </a:r>
                <a:r>
                  <a:rPr lang="en-US" baseline="0"/>
                  <a:t> ml/min</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NL"/>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77424673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12</xdr:col>
      <xdr:colOff>31750</xdr:colOff>
      <xdr:row>3</xdr:row>
      <xdr:rowOff>76200</xdr:rowOff>
    </xdr:from>
    <xdr:to>
      <xdr:col>17</xdr:col>
      <xdr:colOff>476250</xdr:colOff>
      <xdr:row>16</xdr:row>
      <xdr:rowOff>177800</xdr:rowOff>
    </xdr:to>
    <xdr:graphicFrame macro="">
      <xdr:nvGraphicFramePr>
        <xdr:cNvPr id="2" name="Chart 1">
          <a:extLst>
            <a:ext uri="{FF2B5EF4-FFF2-40B4-BE49-F238E27FC236}">
              <a16:creationId xmlns:a16="http://schemas.microsoft.com/office/drawing/2014/main" id="{60022A1C-2A08-2B93-B885-83D7A5FE9C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622300</xdr:colOff>
      <xdr:row>1</xdr:row>
      <xdr:rowOff>101600</xdr:rowOff>
    </xdr:from>
    <xdr:to>
      <xdr:col>18</xdr:col>
      <xdr:colOff>139700</xdr:colOff>
      <xdr:row>30</xdr:row>
      <xdr:rowOff>38100</xdr:rowOff>
    </xdr:to>
    <xdr:pic>
      <xdr:nvPicPr>
        <xdr:cNvPr id="2" name="Picture 1">
          <a:extLst>
            <a:ext uri="{FF2B5EF4-FFF2-40B4-BE49-F238E27FC236}">
              <a16:creationId xmlns:a16="http://schemas.microsoft.com/office/drawing/2014/main" id="{CC92E09F-C8A1-9654-FA40-0031616BF367}"/>
            </a:ext>
          </a:extLst>
        </xdr:cNvPr>
        <xdr:cNvPicPr>
          <a:picLocks noChangeAspect="1"/>
        </xdr:cNvPicPr>
      </xdr:nvPicPr>
      <xdr:blipFill>
        <a:blip xmlns:r="http://schemas.openxmlformats.org/officeDocument/2006/relationships" r:embed="rId1"/>
        <a:stretch>
          <a:fillRect/>
        </a:stretch>
      </xdr:blipFill>
      <xdr:spPr>
        <a:xfrm>
          <a:off x="7226300" y="304800"/>
          <a:ext cx="7772400" cy="58293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24AEC8-59D1-274D-BA98-6680758612F8}">
  <dimension ref="A1:K56"/>
  <sheetViews>
    <sheetView tabSelected="1" zoomScaleNormal="100" workbookViewId="0">
      <selection activeCell="F54" sqref="F54"/>
    </sheetView>
  </sheetViews>
  <sheetFormatPr baseColWidth="10" defaultColWidth="11" defaultRowHeight="16" x14ac:dyDescent="0.2"/>
  <cols>
    <col min="2" max="2" width="14.5" customWidth="1"/>
    <col min="3" max="3" width="12.83203125" customWidth="1"/>
    <col min="6" max="6" width="16.5" customWidth="1"/>
  </cols>
  <sheetData>
    <row r="1" spans="1:11" x14ac:dyDescent="0.2">
      <c r="A1" t="s">
        <v>0</v>
      </c>
    </row>
    <row r="3" spans="1:11" x14ac:dyDescent="0.2">
      <c r="A3" t="s">
        <v>1</v>
      </c>
      <c r="D3" s="4" t="s">
        <v>28</v>
      </c>
      <c r="F3" s="4" t="s">
        <v>27</v>
      </c>
    </row>
    <row r="4" spans="1:11" x14ac:dyDescent="0.2">
      <c r="A4" t="s">
        <v>2</v>
      </c>
      <c r="B4" t="s">
        <v>11</v>
      </c>
      <c r="C4" t="s">
        <v>12</v>
      </c>
      <c r="D4" t="s">
        <v>14</v>
      </c>
      <c r="E4" t="s">
        <v>13</v>
      </c>
      <c r="F4" t="s">
        <v>16</v>
      </c>
    </row>
    <row r="5" spans="1:11" x14ac:dyDescent="0.2">
      <c r="A5" t="s">
        <v>3</v>
      </c>
      <c r="B5" s="1">
        <v>195.08</v>
      </c>
      <c r="C5">
        <v>373.995</v>
      </c>
      <c r="D5" s="1">
        <f>C5-B5</f>
        <v>178.91499999999999</v>
      </c>
      <c r="E5">
        <f>23*60</f>
        <v>1380</v>
      </c>
      <c r="F5">
        <f>D5/(E5/60)</f>
        <v>7.7789130434782603</v>
      </c>
      <c r="J5" t="s">
        <v>24</v>
      </c>
      <c r="K5" t="s">
        <v>23</v>
      </c>
    </row>
    <row r="6" spans="1:11" x14ac:dyDescent="0.2">
      <c r="A6" t="s">
        <v>4</v>
      </c>
      <c r="B6">
        <v>184.375</v>
      </c>
      <c r="C6">
        <v>316.55799999999999</v>
      </c>
      <c r="D6" s="1">
        <f t="shared" ref="D6:D12" si="0">C6-B6</f>
        <v>132.18299999999999</v>
      </c>
      <c r="E6">
        <f t="shared" ref="E6:E12" si="1">23*60</f>
        <v>1380</v>
      </c>
      <c r="F6">
        <f t="shared" ref="F6:F12" si="2">D6/(E6/60)</f>
        <v>5.7470869565217386</v>
      </c>
      <c r="J6">
        <v>900</v>
      </c>
      <c r="K6">
        <f>AVERAGE(F5:F12)</f>
        <v>6.601565217391304</v>
      </c>
    </row>
    <row r="7" spans="1:11" x14ac:dyDescent="0.2">
      <c r="A7" t="s">
        <v>5</v>
      </c>
      <c r="B7">
        <v>180.91</v>
      </c>
      <c r="C7">
        <v>354.18900000000002</v>
      </c>
      <c r="D7" s="1">
        <f t="shared" si="0"/>
        <v>173.27900000000002</v>
      </c>
      <c r="E7">
        <f t="shared" si="1"/>
        <v>1380</v>
      </c>
      <c r="F7">
        <f t="shared" si="2"/>
        <v>7.5338695652173922</v>
      </c>
      <c r="J7">
        <v>700</v>
      </c>
      <c r="K7">
        <f>AVERAGE(F16:F23)</f>
        <v>5.2402197070572578</v>
      </c>
    </row>
    <row r="8" spans="1:11" x14ac:dyDescent="0.2">
      <c r="A8" t="s">
        <v>6</v>
      </c>
      <c r="B8">
        <v>183.042</v>
      </c>
      <c r="C8">
        <v>301.70299999999997</v>
      </c>
      <c r="D8" s="1">
        <f t="shared" si="0"/>
        <v>118.66099999999997</v>
      </c>
      <c r="E8">
        <f t="shared" si="1"/>
        <v>1380</v>
      </c>
      <c r="F8">
        <f t="shared" si="2"/>
        <v>5.1591739130434773</v>
      </c>
      <c r="J8">
        <v>500</v>
      </c>
      <c r="K8">
        <f>AVERAGE(F27:F34)</f>
        <v>3.7159784810126584</v>
      </c>
    </row>
    <row r="9" spans="1:11" x14ac:dyDescent="0.2">
      <c r="A9" t="s">
        <v>7</v>
      </c>
      <c r="B9">
        <v>176.01499999999999</v>
      </c>
      <c r="C9">
        <v>349.57600000000002</v>
      </c>
      <c r="D9" s="1">
        <f t="shared" si="0"/>
        <v>173.56100000000004</v>
      </c>
      <c r="E9">
        <f t="shared" si="1"/>
        <v>1380</v>
      </c>
      <c r="F9">
        <f t="shared" si="2"/>
        <v>7.5461304347826106</v>
      </c>
      <c r="J9">
        <v>300</v>
      </c>
      <c r="K9">
        <f>AVERAGE(F38:F45)</f>
        <v>2.3129939516129028</v>
      </c>
    </row>
    <row r="10" spans="1:11" x14ac:dyDescent="0.2">
      <c r="A10" t="s">
        <v>8</v>
      </c>
      <c r="B10">
        <v>177.22499999999999</v>
      </c>
      <c r="C10">
        <v>302.88499999999999</v>
      </c>
      <c r="D10" s="1">
        <f t="shared" si="0"/>
        <v>125.66</v>
      </c>
      <c r="E10">
        <f t="shared" si="1"/>
        <v>1380</v>
      </c>
      <c r="F10">
        <f t="shared" si="2"/>
        <v>5.4634782608695653</v>
      </c>
      <c r="J10">
        <v>100</v>
      </c>
      <c r="K10">
        <f>AVERAGE(F49:F56)</f>
        <v>0.76853629032258064</v>
      </c>
    </row>
    <row r="11" spans="1:11" x14ac:dyDescent="0.2">
      <c r="A11" t="s">
        <v>9</v>
      </c>
      <c r="B11">
        <v>171.155</v>
      </c>
      <c r="C11">
        <v>296.49099999999999</v>
      </c>
      <c r="D11" s="1">
        <f t="shared" si="0"/>
        <v>125.33599999999998</v>
      </c>
      <c r="E11">
        <f t="shared" si="1"/>
        <v>1380</v>
      </c>
      <c r="F11">
        <f t="shared" si="2"/>
        <v>5.4493913043478255</v>
      </c>
    </row>
    <row r="12" spans="1:11" x14ac:dyDescent="0.2">
      <c r="A12" t="s">
        <v>10</v>
      </c>
      <c r="B12">
        <v>175.37100000000001</v>
      </c>
      <c r="C12">
        <v>362.464</v>
      </c>
      <c r="D12" s="1">
        <f t="shared" si="0"/>
        <v>187.09299999999999</v>
      </c>
      <c r="E12">
        <f t="shared" si="1"/>
        <v>1380</v>
      </c>
      <c r="F12">
        <f t="shared" si="2"/>
        <v>8.1344782608695656</v>
      </c>
    </row>
    <row r="14" spans="1:11" x14ac:dyDescent="0.2">
      <c r="A14" t="s">
        <v>15</v>
      </c>
    </row>
    <row r="15" spans="1:11" x14ac:dyDescent="0.2">
      <c r="A15" t="s">
        <v>2</v>
      </c>
      <c r="B15" t="s">
        <v>11</v>
      </c>
      <c r="C15" t="s">
        <v>12</v>
      </c>
      <c r="D15" t="s">
        <v>14</v>
      </c>
      <c r="E15" t="s">
        <v>13</v>
      </c>
      <c r="F15" t="s">
        <v>16</v>
      </c>
    </row>
    <row r="16" spans="1:11" x14ac:dyDescent="0.2">
      <c r="A16" t="s">
        <v>3</v>
      </c>
      <c r="B16" s="1">
        <v>96.768000000000001</v>
      </c>
      <c r="C16">
        <v>325.40300000000002</v>
      </c>
      <c r="D16" s="1">
        <f>C16-B16</f>
        <v>228.63500000000002</v>
      </c>
      <c r="E16">
        <f>(37*60)+33</f>
        <v>2253</v>
      </c>
      <c r="F16">
        <f>D16/(E16/60)</f>
        <v>6.0888149134487364</v>
      </c>
    </row>
    <row r="17" spans="1:6" x14ac:dyDescent="0.2">
      <c r="A17" t="s">
        <v>4</v>
      </c>
      <c r="B17">
        <v>125.417</v>
      </c>
      <c r="C17">
        <v>298.01100000000002</v>
      </c>
      <c r="D17" s="1">
        <f t="shared" ref="D17:D23" si="3">C17-B17</f>
        <v>172.59400000000002</v>
      </c>
      <c r="E17">
        <f t="shared" ref="E17:E23" si="4">(37*60)+33</f>
        <v>2253</v>
      </c>
      <c r="F17">
        <f t="shared" ref="F17:F23" si="5">D17/(E17/60)</f>
        <v>4.5963781624500673</v>
      </c>
    </row>
    <row r="18" spans="1:6" x14ac:dyDescent="0.2">
      <c r="A18" t="s">
        <v>5</v>
      </c>
      <c r="B18">
        <v>113.384</v>
      </c>
      <c r="C18">
        <v>336.483</v>
      </c>
      <c r="D18" s="1">
        <f t="shared" si="3"/>
        <v>223.09899999999999</v>
      </c>
      <c r="E18">
        <f t="shared" si="4"/>
        <v>2253</v>
      </c>
      <c r="F18">
        <f t="shared" si="5"/>
        <v>5.9413848202396808</v>
      </c>
    </row>
    <row r="19" spans="1:6" x14ac:dyDescent="0.2">
      <c r="A19" t="s">
        <v>6</v>
      </c>
      <c r="B19">
        <v>103.304</v>
      </c>
      <c r="C19">
        <v>258.09100000000001</v>
      </c>
      <c r="D19" s="1">
        <f t="shared" si="3"/>
        <v>154.78700000000001</v>
      </c>
      <c r="E19">
        <f t="shared" si="4"/>
        <v>2253</v>
      </c>
      <c r="F19">
        <f t="shared" si="5"/>
        <v>4.1221571238348869</v>
      </c>
    </row>
    <row r="20" spans="1:6" x14ac:dyDescent="0.2">
      <c r="A20" t="s">
        <v>7</v>
      </c>
      <c r="B20" s="1">
        <v>122.39</v>
      </c>
      <c r="C20">
        <v>345.86500000000001</v>
      </c>
      <c r="D20" s="1">
        <f t="shared" si="3"/>
        <v>223.47500000000002</v>
      </c>
      <c r="E20">
        <f t="shared" si="4"/>
        <v>2253</v>
      </c>
      <c r="F20">
        <f t="shared" si="5"/>
        <v>5.9513981358189092</v>
      </c>
    </row>
    <row r="21" spans="1:6" x14ac:dyDescent="0.2">
      <c r="A21" t="s">
        <v>8</v>
      </c>
      <c r="B21">
        <v>109.226</v>
      </c>
      <c r="C21" s="1">
        <v>273.18</v>
      </c>
      <c r="D21" s="1">
        <f t="shared" si="3"/>
        <v>163.95400000000001</v>
      </c>
      <c r="E21">
        <f t="shared" si="4"/>
        <v>2253</v>
      </c>
      <c r="F21">
        <f t="shared" si="5"/>
        <v>4.3662849533954731</v>
      </c>
    </row>
    <row r="22" spans="1:6" x14ac:dyDescent="0.2">
      <c r="A22" t="s">
        <v>9</v>
      </c>
      <c r="B22">
        <v>125.411</v>
      </c>
      <c r="C22">
        <v>291.03100000000001</v>
      </c>
      <c r="D22" s="1">
        <f t="shared" si="3"/>
        <v>165.62</v>
      </c>
      <c r="E22">
        <f t="shared" si="4"/>
        <v>2253</v>
      </c>
      <c r="F22">
        <f t="shared" si="5"/>
        <v>4.4106524633821573</v>
      </c>
    </row>
    <row r="23" spans="1:6" x14ac:dyDescent="0.2">
      <c r="A23" t="s">
        <v>10</v>
      </c>
      <c r="B23">
        <v>101.253</v>
      </c>
      <c r="C23">
        <v>343.25099999999998</v>
      </c>
      <c r="D23" s="1">
        <f t="shared" si="3"/>
        <v>241.99799999999999</v>
      </c>
      <c r="E23">
        <f t="shared" si="4"/>
        <v>2253</v>
      </c>
      <c r="F23">
        <f t="shared" si="5"/>
        <v>6.4446870838881489</v>
      </c>
    </row>
    <row r="25" spans="1:6" x14ac:dyDescent="0.2">
      <c r="A25" t="s">
        <v>17</v>
      </c>
    </row>
    <row r="26" spans="1:6" x14ac:dyDescent="0.2">
      <c r="A26" t="s">
        <v>2</v>
      </c>
      <c r="B26" t="s">
        <v>11</v>
      </c>
      <c r="C26" t="s">
        <v>12</v>
      </c>
      <c r="D26" t="s">
        <v>14</v>
      </c>
      <c r="E26" t="s">
        <v>13</v>
      </c>
      <c r="F26" t="s">
        <v>16</v>
      </c>
    </row>
    <row r="27" spans="1:6" x14ac:dyDescent="0.2">
      <c r="A27" t="s">
        <v>3</v>
      </c>
      <c r="B27" s="1">
        <v>96.768000000000001</v>
      </c>
      <c r="C27">
        <v>239.78800000000001</v>
      </c>
      <c r="D27" s="1">
        <f>C27-B27</f>
        <v>143.02000000000001</v>
      </c>
      <c r="E27">
        <f>(32*60)+55</f>
        <v>1975</v>
      </c>
      <c r="F27">
        <f>D27/(E27/60)</f>
        <v>4.3449113924050637</v>
      </c>
    </row>
    <row r="28" spans="1:6" x14ac:dyDescent="0.2">
      <c r="A28" t="s">
        <v>4</v>
      </c>
      <c r="B28">
        <v>125.417</v>
      </c>
      <c r="C28">
        <v>233.005</v>
      </c>
      <c r="D28" s="1">
        <f t="shared" ref="D28:D34" si="6">C28-B28</f>
        <v>107.58799999999999</v>
      </c>
      <c r="E28">
        <f t="shared" ref="E28:E34" si="7">(32*60)+55</f>
        <v>1975</v>
      </c>
      <c r="F28">
        <f t="shared" ref="F28:F34" si="8">D28/(E28/60)</f>
        <v>3.2684962025316455</v>
      </c>
    </row>
    <row r="29" spans="1:6" x14ac:dyDescent="0.2">
      <c r="A29" t="s">
        <v>5</v>
      </c>
      <c r="B29">
        <v>113.384</v>
      </c>
      <c r="C29">
        <v>251.90600000000001</v>
      </c>
      <c r="D29" s="1">
        <f t="shared" si="6"/>
        <v>138.52199999999999</v>
      </c>
      <c r="E29">
        <f t="shared" si="7"/>
        <v>1975</v>
      </c>
      <c r="F29">
        <f t="shared" si="8"/>
        <v>4.2082632911392404</v>
      </c>
    </row>
    <row r="30" spans="1:6" x14ac:dyDescent="0.2">
      <c r="A30" t="s">
        <v>6</v>
      </c>
      <c r="B30">
        <v>103.304</v>
      </c>
      <c r="C30">
        <v>198.39400000000001</v>
      </c>
      <c r="D30" s="1">
        <f t="shared" si="6"/>
        <v>95.09</v>
      </c>
      <c r="E30">
        <f t="shared" si="7"/>
        <v>1975</v>
      </c>
      <c r="F30">
        <f t="shared" si="8"/>
        <v>2.8888101265822788</v>
      </c>
    </row>
    <row r="31" spans="1:6" x14ac:dyDescent="0.2">
      <c r="A31" t="s">
        <v>7</v>
      </c>
      <c r="B31" s="1">
        <v>122.39</v>
      </c>
      <c r="C31">
        <v>260.72500000000002</v>
      </c>
      <c r="D31" s="1">
        <f t="shared" si="6"/>
        <v>138.33500000000004</v>
      </c>
      <c r="E31">
        <f t="shared" si="7"/>
        <v>1975</v>
      </c>
      <c r="F31">
        <f t="shared" si="8"/>
        <v>4.2025822784810138</v>
      </c>
    </row>
    <row r="32" spans="1:6" x14ac:dyDescent="0.2">
      <c r="A32" t="s">
        <v>8</v>
      </c>
      <c r="B32">
        <v>109.226</v>
      </c>
      <c r="C32" s="1">
        <v>210.65299999999999</v>
      </c>
      <c r="D32" s="1">
        <f t="shared" si="6"/>
        <v>101.42699999999999</v>
      </c>
      <c r="E32">
        <f t="shared" si="7"/>
        <v>1975</v>
      </c>
      <c r="F32">
        <f t="shared" si="8"/>
        <v>3.0813265822784812</v>
      </c>
    </row>
    <row r="33" spans="1:6" x14ac:dyDescent="0.2">
      <c r="A33" t="s">
        <v>9</v>
      </c>
      <c r="B33">
        <v>125.411</v>
      </c>
      <c r="C33">
        <v>228.91200000000001</v>
      </c>
      <c r="D33" s="1">
        <f t="shared" si="6"/>
        <v>103.501</v>
      </c>
      <c r="E33">
        <f t="shared" si="7"/>
        <v>1975</v>
      </c>
      <c r="F33">
        <f t="shared" si="8"/>
        <v>3.1443341772151903</v>
      </c>
    </row>
    <row r="34" spans="1:6" x14ac:dyDescent="0.2">
      <c r="A34" t="s">
        <v>10</v>
      </c>
      <c r="B34">
        <v>101.253</v>
      </c>
      <c r="C34">
        <v>252.31100000000001</v>
      </c>
      <c r="D34" s="1">
        <f t="shared" si="6"/>
        <v>151.05799999999999</v>
      </c>
      <c r="E34">
        <f t="shared" si="7"/>
        <v>1975</v>
      </c>
      <c r="F34">
        <f t="shared" si="8"/>
        <v>4.5891037974683542</v>
      </c>
    </row>
    <row r="36" spans="1:6" x14ac:dyDescent="0.2">
      <c r="A36" t="s">
        <v>18</v>
      </c>
    </row>
    <row r="37" spans="1:6" x14ac:dyDescent="0.2">
      <c r="A37" t="s">
        <v>2</v>
      </c>
      <c r="B37" t="s">
        <v>11</v>
      </c>
      <c r="C37" t="s">
        <v>12</v>
      </c>
      <c r="D37" t="s">
        <v>14</v>
      </c>
      <c r="E37" t="s">
        <v>13</v>
      </c>
      <c r="F37" t="s">
        <v>16</v>
      </c>
    </row>
    <row r="38" spans="1:6" x14ac:dyDescent="0.2">
      <c r="A38" t="s">
        <v>3</v>
      </c>
      <c r="B38" s="1">
        <v>96.768000000000001</v>
      </c>
      <c r="C38" s="1">
        <v>219.77</v>
      </c>
      <c r="D38" s="1">
        <f>C38-B38</f>
        <v>123.00200000000001</v>
      </c>
      <c r="E38">
        <f>(45*60)+28</f>
        <v>2728</v>
      </c>
      <c r="F38">
        <f>D38/(E38/60)</f>
        <v>2.7053225806451615</v>
      </c>
    </row>
    <row r="39" spans="1:6" x14ac:dyDescent="0.2">
      <c r="A39" t="s">
        <v>4</v>
      </c>
      <c r="B39">
        <v>125.417</v>
      </c>
      <c r="C39">
        <v>217.72499999999999</v>
      </c>
      <c r="D39" s="1">
        <f t="shared" ref="D39:D45" si="9">C39-B39</f>
        <v>92.307999999999993</v>
      </c>
      <c r="E39">
        <f t="shared" ref="E39:E45" si="10">(45*60)+28</f>
        <v>2728</v>
      </c>
      <c r="F39">
        <f t="shared" ref="F39:F45" si="11">D39/(E39/60)</f>
        <v>2.0302346041055714</v>
      </c>
    </row>
    <row r="40" spans="1:6" x14ac:dyDescent="0.2">
      <c r="A40" t="s">
        <v>5</v>
      </c>
      <c r="B40">
        <v>113.384</v>
      </c>
      <c r="C40">
        <v>232.28200000000001</v>
      </c>
      <c r="D40" s="1">
        <f t="shared" si="9"/>
        <v>118.89800000000001</v>
      </c>
      <c r="E40">
        <f t="shared" si="10"/>
        <v>2728</v>
      </c>
      <c r="F40">
        <f t="shared" si="11"/>
        <v>2.6150586510263931</v>
      </c>
    </row>
    <row r="41" spans="1:6" x14ac:dyDescent="0.2">
      <c r="A41" t="s">
        <v>6</v>
      </c>
      <c r="B41">
        <v>103.304</v>
      </c>
      <c r="C41">
        <v>185.61099999999999</v>
      </c>
      <c r="D41" s="1">
        <f t="shared" si="9"/>
        <v>82.306999999999988</v>
      </c>
      <c r="E41">
        <f t="shared" si="10"/>
        <v>2728</v>
      </c>
      <c r="F41">
        <f t="shared" si="11"/>
        <v>1.810271260997067</v>
      </c>
    </row>
    <row r="42" spans="1:6" x14ac:dyDescent="0.2">
      <c r="A42" t="s">
        <v>7</v>
      </c>
      <c r="B42" s="1">
        <v>122.39</v>
      </c>
      <c r="C42">
        <v>241.06299999999999</v>
      </c>
      <c r="D42" s="1">
        <f t="shared" si="9"/>
        <v>118.67299999999999</v>
      </c>
      <c r="E42">
        <f t="shared" si="10"/>
        <v>2728</v>
      </c>
      <c r="F42">
        <f t="shared" si="11"/>
        <v>2.6101099706744866</v>
      </c>
    </row>
    <row r="43" spans="1:6" x14ac:dyDescent="0.2">
      <c r="A43" t="s">
        <v>8</v>
      </c>
      <c r="B43">
        <v>109.226</v>
      </c>
      <c r="C43" s="1">
        <v>196.48699999999999</v>
      </c>
      <c r="D43" s="1">
        <f t="shared" si="9"/>
        <v>87.260999999999996</v>
      </c>
      <c r="E43">
        <f t="shared" si="10"/>
        <v>2728</v>
      </c>
      <c r="F43">
        <f t="shared" si="11"/>
        <v>1.9192302052785921</v>
      </c>
    </row>
    <row r="44" spans="1:6" x14ac:dyDescent="0.2">
      <c r="A44" t="s">
        <v>9</v>
      </c>
      <c r="B44">
        <v>125.411</v>
      </c>
      <c r="C44">
        <v>214.65100000000001</v>
      </c>
      <c r="D44" s="1">
        <f t="shared" si="9"/>
        <v>89.240000000000009</v>
      </c>
      <c r="E44">
        <f t="shared" si="10"/>
        <v>2728</v>
      </c>
      <c r="F44">
        <f t="shared" si="11"/>
        <v>1.9627565982404693</v>
      </c>
    </row>
    <row r="45" spans="1:6" x14ac:dyDescent="0.2">
      <c r="A45" t="s">
        <v>10</v>
      </c>
      <c r="B45">
        <v>101.253</v>
      </c>
      <c r="C45">
        <v>230.87700000000001</v>
      </c>
      <c r="D45" s="1">
        <f t="shared" si="9"/>
        <v>129.62400000000002</v>
      </c>
      <c r="E45">
        <f t="shared" si="10"/>
        <v>2728</v>
      </c>
      <c r="F45">
        <f t="shared" si="11"/>
        <v>2.8509677419354844</v>
      </c>
    </row>
    <row r="47" spans="1:6" x14ac:dyDescent="0.2">
      <c r="A47" s="2" t="s">
        <v>19</v>
      </c>
      <c r="B47" s="2"/>
      <c r="C47" s="2"/>
      <c r="D47" s="2"/>
      <c r="E47" s="2"/>
      <c r="F47" s="2"/>
    </row>
    <row r="48" spans="1:6" x14ac:dyDescent="0.2">
      <c r="A48" s="2" t="s">
        <v>2</v>
      </c>
      <c r="B48" s="2" t="s">
        <v>11</v>
      </c>
      <c r="C48" s="2" t="s">
        <v>12</v>
      </c>
      <c r="D48" s="2" t="s">
        <v>14</v>
      </c>
      <c r="E48" s="2" t="s">
        <v>13</v>
      </c>
      <c r="F48" s="2" t="s">
        <v>16</v>
      </c>
    </row>
    <row r="49" spans="1:6" x14ac:dyDescent="0.2">
      <c r="A49" s="2" t="s">
        <v>3</v>
      </c>
      <c r="B49" s="3">
        <v>96.768000000000001</v>
      </c>
      <c r="C49" s="2">
        <v>152.249</v>
      </c>
      <c r="D49" s="1">
        <f>C49-B49</f>
        <v>55.480999999999995</v>
      </c>
      <c r="E49" s="2">
        <f t="shared" ref="E49:E56" si="12">(62*60)</f>
        <v>3720</v>
      </c>
      <c r="F49">
        <f>D49/(E49/60)</f>
        <v>0.8948548387096773</v>
      </c>
    </row>
    <row r="50" spans="1:6" x14ac:dyDescent="0.2">
      <c r="A50" s="2" t="s">
        <v>4</v>
      </c>
      <c r="B50" s="2">
        <v>125.417</v>
      </c>
      <c r="C50" s="2">
        <v>167.245</v>
      </c>
      <c r="D50" s="1">
        <f t="shared" ref="D50:D56" si="13">C50-B50</f>
        <v>41.828000000000003</v>
      </c>
      <c r="E50" s="2">
        <f t="shared" si="12"/>
        <v>3720</v>
      </c>
      <c r="F50">
        <f t="shared" ref="F50:F56" si="14">D50/(E50/60)</f>
        <v>0.67464516129032259</v>
      </c>
    </row>
    <row r="51" spans="1:6" x14ac:dyDescent="0.2">
      <c r="A51" s="2" t="s">
        <v>5</v>
      </c>
      <c r="B51" s="2">
        <v>113.384</v>
      </c>
      <c r="C51" s="2">
        <v>167.30699999999999</v>
      </c>
      <c r="D51" s="1">
        <f t="shared" si="13"/>
        <v>53.922999999999988</v>
      </c>
      <c r="E51" s="2">
        <f t="shared" si="12"/>
        <v>3720</v>
      </c>
      <c r="F51">
        <f t="shared" si="14"/>
        <v>0.86972580645161268</v>
      </c>
    </row>
    <row r="52" spans="1:6" x14ac:dyDescent="0.2">
      <c r="A52" s="2" t="s">
        <v>6</v>
      </c>
      <c r="B52" s="2">
        <v>103.304</v>
      </c>
      <c r="C52" s="2">
        <v>140.75399999999999</v>
      </c>
      <c r="D52" s="1">
        <f t="shared" si="13"/>
        <v>37.449999999999989</v>
      </c>
      <c r="E52" s="2">
        <f t="shared" si="12"/>
        <v>3720</v>
      </c>
      <c r="F52">
        <f t="shared" si="14"/>
        <v>0.60403225806451599</v>
      </c>
    </row>
    <row r="53" spans="1:6" x14ac:dyDescent="0.2">
      <c r="A53" s="2" t="s">
        <v>7</v>
      </c>
      <c r="B53" s="3">
        <v>122.39</v>
      </c>
      <c r="C53" s="2">
        <v>176.20500000000001</v>
      </c>
      <c r="D53" s="1">
        <f t="shared" si="13"/>
        <v>53.815000000000012</v>
      </c>
      <c r="E53" s="2">
        <f t="shared" si="12"/>
        <v>3720</v>
      </c>
      <c r="F53">
        <f t="shared" si="14"/>
        <v>0.8679838709677421</v>
      </c>
    </row>
    <row r="54" spans="1:6" x14ac:dyDescent="0.2">
      <c r="A54" s="2" t="s">
        <v>8</v>
      </c>
      <c r="B54" s="2">
        <v>109.226</v>
      </c>
      <c r="C54" s="3">
        <v>148.88499999999999</v>
      </c>
      <c r="D54" s="1">
        <f>C54-B54</f>
        <v>39.658999999999992</v>
      </c>
      <c r="E54" s="2">
        <f t="shared" si="12"/>
        <v>3720</v>
      </c>
      <c r="F54" s="5">
        <f t="shared" si="14"/>
        <v>0.63966129032258057</v>
      </c>
    </row>
    <row r="55" spans="1:6" x14ac:dyDescent="0.2">
      <c r="A55" s="2" t="s">
        <v>9</v>
      </c>
      <c r="B55" s="2">
        <v>125.411</v>
      </c>
      <c r="C55" s="2">
        <v>165.941</v>
      </c>
      <c r="D55" s="1">
        <f>C55-B55</f>
        <v>40.53</v>
      </c>
      <c r="E55" s="2">
        <f t="shared" si="12"/>
        <v>3720</v>
      </c>
      <c r="F55">
        <f t="shared" si="14"/>
        <v>0.65370967741935482</v>
      </c>
    </row>
    <row r="56" spans="1:6" x14ac:dyDescent="0.2">
      <c r="A56" s="2" t="s">
        <v>10</v>
      </c>
      <c r="B56" s="2">
        <v>101.253</v>
      </c>
      <c r="C56" s="2">
        <v>159.761</v>
      </c>
      <c r="D56" s="1">
        <f t="shared" si="13"/>
        <v>58.507999999999996</v>
      </c>
      <c r="E56" s="2">
        <f t="shared" si="12"/>
        <v>3720</v>
      </c>
      <c r="F56">
        <f t="shared" si="14"/>
        <v>0.94367741935483862</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856BC5-2EFD-3C4A-A817-0C62278A5D44}">
  <dimension ref="A1:A7"/>
  <sheetViews>
    <sheetView workbookViewId="0">
      <selection activeCell="A8" sqref="A8"/>
    </sheetView>
  </sheetViews>
  <sheetFormatPr baseColWidth="10" defaultColWidth="11" defaultRowHeight="16" x14ac:dyDescent="0.2"/>
  <cols>
    <col min="1" max="1" width="10.83203125" customWidth="1"/>
    <col min="8" max="8" width="10.83203125" customWidth="1"/>
  </cols>
  <sheetData>
    <row r="1" spans="1:1" x14ac:dyDescent="0.2">
      <c r="A1" t="s">
        <v>20</v>
      </c>
    </row>
    <row r="2" spans="1:1" x14ac:dyDescent="0.2">
      <c r="A2" t="s">
        <v>21</v>
      </c>
    </row>
    <row r="3" spans="1:1" x14ac:dyDescent="0.2">
      <c r="A3" t="s">
        <v>22</v>
      </c>
    </row>
    <row r="5" spans="1:1" x14ac:dyDescent="0.2">
      <c r="A5" t="s">
        <v>25</v>
      </c>
    </row>
    <row r="7" spans="1:1" x14ac:dyDescent="0.2">
      <c r="A7" t="s">
        <v>26</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Metingen</vt:lpstr>
      <vt:lpstr>Meta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2023-11-15T12:20:22Z</dcterms:created>
  <dcterms:modified xsi:type="dcterms:W3CDTF">2023-11-17T12:41:21Z</dcterms:modified>
</cp:coreProperties>
</file>